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8" windowWidth="17496" windowHeight="10032"/>
  </bookViews>
  <sheets>
    <sheet name="Foglio1" sheetId="1" r:id="rId1"/>
  </sheets>
  <calcPr calcId="124519"/>
</workbook>
</file>

<file path=xl/calcChain.xml><?xml version="1.0" encoding="utf-8"?>
<calcChain xmlns="http://schemas.openxmlformats.org/spreadsheetml/2006/main">
  <c r="E45" i="1"/>
  <c r="F45" s="1"/>
  <c r="E44"/>
  <c r="F44" s="1"/>
  <c r="E43"/>
  <c r="F43" s="1"/>
  <c r="E42"/>
  <c r="F42" s="1"/>
  <c r="E46"/>
  <c r="F46" s="1"/>
  <c r="E41"/>
  <c r="F41" s="1"/>
  <c r="E40"/>
  <c r="F40" s="1"/>
  <c r="E39"/>
  <c r="F39" s="1"/>
  <c r="E37"/>
  <c r="F37" s="1"/>
  <c r="E38"/>
  <c r="F38" s="1"/>
  <c r="E36"/>
  <c r="F36" s="1"/>
  <c r="E35"/>
  <c r="F35" s="1"/>
  <c r="E34"/>
  <c r="F34" s="1"/>
  <c r="E33"/>
  <c r="F33" s="1"/>
  <c r="E32"/>
  <c r="F32" s="1"/>
  <c r="F31"/>
  <c r="E31"/>
  <c r="E30"/>
  <c r="F30" s="1"/>
  <c r="F29"/>
  <c r="E29"/>
  <c r="E28"/>
  <c r="F28" s="1"/>
  <c r="E27"/>
  <c r="F27" s="1"/>
  <c r="E26"/>
  <c r="F26" s="1"/>
  <c r="E25"/>
  <c r="F25" s="1"/>
  <c r="E4"/>
  <c r="F4" s="1"/>
  <c r="E5"/>
  <c r="F5" s="1"/>
  <c r="D3"/>
  <c r="B47"/>
  <c r="E24"/>
  <c r="F24" s="1"/>
  <c r="E23"/>
  <c r="F23" s="1"/>
  <c r="E22"/>
  <c r="F22" s="1"/>
  <c r="E21"/>
  <c r="F21" s="1"/>
  <c r="F20"/>
  <c r="E20"/>
  <c r="E19"/>
  <c r="F19" s="1"/>
  <c r="E18"/>
  <c r="F18" s="1"/>
  <c r="E17"/>
  <c r="F17" s="1"/>
  <c r="E16"/>
  <c r="F16" s="1"/>
  <c r="E15"/>
  <c r="F15" s="1"/>
  <c r="E14"/>
  <c r="F14" s="1"/>
  <c r="E13"/>
  <c r="F13" s="1"/>
  <c r="E12"/>
  <c r="F12" s="1"/>
  <c r="E11"/>
  <c r="F11" s="1"/>
  <c r="E10"/>
  <c r="F10" s="1"/>
  <c r="E9"/>
  <c r="F9" s="1"/>
  <c r="E8"/>
  <c r="F8" s="1"/>
  <c r="E7"/>
  <c r="F7" s="1"/>
  <c r="E6"/>
  <c r="F6" s="1"/>
  <c r="F47" l="1"/>
  <c r="D50" s="1"/>
</calcChain>
</file>

<file path=xl/sharedStrings.xml><?xml version="1.0" encoding="utf-8"?>
<sst xmlns="http://schemas.openxmlformats.org/spreadsheetml/2006/main" count="54" uniqueCount="54">
  <si>
    <t>TOTALE</t>
  </si>
  <si>
    <t>numero</t>
  </si>
  <si>
    <t>giorni effettivi</t>
  </si>
  <si>
    <t>(IVA esclusa)</t>
  </si>
  <si>
    <t>importo dovuto</t>
  </si>
  <si>
    <t>INDICATORE DI TEMPESTIVITA' DEI PAGAMENTI:</t>
  </si>
  <si>
    <t>data scadenza</t>
  </si>
  <si>
    <t>data pagamento</t>
  </si>
  <si>
    <t>parametri</t>
  </si>
  <si>
    <t>Dati fattura dal 01/10/2016 al 31/12/2016</t>
  </si>
  <si>
    <t>4° TRIMESTRE OTTOBRE-NOVEMBRE-DICEMBRE</t>
  </si>
  <si>
    <t>220/PA</t>
  </si>
  <si>
    <t>2005/F</t>
  </si>
  <si>
    <t>04/16</t>
  </si>
  <si>
    <t>364 PA</t>
  </si>
  <si>
    <t>8716276468</t>
  </si>
  <si>
    <t>256/16</t>
  </si>
  <si>
    <t>3/PA</t>
  </si>
  <si>
    <t>1892/2016</t>
  </si>
  <si>
    <t>9</t>
  </si>
  <si>
    <t>640</t>
  </si>
  <si>
    <t>00197/01</t>
  </si>
  <si>
    <t>95/PA</t>
  </si>
  <si>
    <t>410 PA</t>
  </si>
  <si>
    <t>294/16</t>
  </si>
  <si>
    <t>8716300061</t>
  </si>
  <si>
    <t>2279/F</t>
  </si>
  <si>
    <t>00002/02</t>
  </si>
  <si>
    <t>1220/02</t>
  </si>
  <si>
    <t>18 PA</t>
  </si>
  <si>
    <t>776</t>
  </si>
  <si>
    <t>16/0085/PA</t>
  </si>
  <si>
    <t>337/16</t>
  </si>
  <si>
    <t>338/16</t>
  </si>
  <si>
    <t>000070/16E</t>
  </si>
  <si>
    <t>000007-2016-2</t>
  </si>
  <si>
    <t>8716335279</t>
  </si>
  <si>
    <t>00218/01</t>
  </si>
  <si>
    <t>291/PA</t>
  </si>
  <si>
    <t>00003/01</t>
  </si>
  <si>
    <t>00002/04</t>
  </si>
  <si>
    <t>00001/01</t>
  </si>
  <si>
    <t>2559/F</t>
  </si>
  <si>
    <t>95/16</t>
  </si>
  <si>
    <t>96/16</t>
  </si>
  <si>
    <t>97/16</t>
  </si>
  <si>
    <t>2686/F</t>
  </si>
  <si>
    <t>361/16</t>
  </si>
  <si>
    <t>12/PA</t>
  </si>
  <si>
    <t>37PA</t>
  </si>
  <si>
    <t>36PA</t>
  </si>
  <si>
    <t>479 PA</t>
  </si>
  <si>
    <t>8716361203</t>
  </si>
  <si>
    <t>10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</si>
</sst>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 applyFill="1" applyAlignment="1">
      <alignment vertical="center"/>
    </xf>
    <xf numFmtId="43" fontId="0" fillId="0" borderId="11" xfId="1" applyFont="1" applyFill="1" applyBorder="1" applyAlignment="1">
      <alignment vertical="center"/>
    </xf>
    <xf numFmtId="14" fontId="0" fillId="0" borderId="11" xfId="0" applyNumberFormat="1" applyFont="1" applyFill="1" applyBorder="1" applyAlignment="1">
      <alignment horizontal="center" vertical="center"/>
    </xf>
    <xf numFmtId="43" fontId="0" fillId="0" borderId="5" xfId="1" applyFont="1" applyFill="1" applyBorder="1" applyAlignment="1">
      <alignment vertical="center"/>
    </xf>
    <xf numFmtId="14" fontId="0" fillId="0" borderId="5" xfId="0" applyNumberFormat="1" applyFont="1" applyFill="1" applyBorder="1" applyAlignment="1">
      <alignment horizontal="center" vertical="center"/>
    </xf>
    <xf numFmtId="43" fontId="0" fillId="0" borderId="16" xfId="1" applyFont="1" applyFill="1" applyBorder="1" applyAlignment="1">
      <alignment vertical="center"/>
    </xf>
    <xf numFmtId="14" fontId="0" fillId="0" borderId="16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43" fontId="2" fillId="2" borderId="13" xfId="1" applyFont="1" applyFill="1" applyBorder="1" applyAlignment="1">
      <alignment vertical="center"/>
    </xf>
    <xf numFmtId="14" fontId="2" fillId="2" borderId="13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164" fontId="2" fillId="2" borderId="14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17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vertical="top" wrapText="1"/>
    </xf>
    <xf numFmtId="0" fontId="0" fillId="3" borderId="5" xfId="0" applyFont="1" applyFill="1" applyBorder="1" applyAlignment="1">
      <alignment horizontal="center" vertical="center"/>
    </xf>
    <xf numFmtId="164" fontId="0" fillId="3" borderId="6" xfId="0" applyNumberFormat="1" applyFont="1" applyFill="1" applyBorder="1" applyAlignment="1">
      <alignment horizontal="center" vertical="center"/>
    </xf>
    <xf numFmtId="4" fontId="6" fillId="3" borderId="24" xfId="0" applyNumberFormat="1" applyFont="1" applyFill="1" applyBorder="1" applyAlignment="1">
      <alignment horizontal="center" vertical="center"/>
    </xf>
    <xf numFmtId="0" fontId="0" fillId="0" borderId="18" xfId="0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0" fillId="0" borderId="10" xfId="0" applyNumberFormat="1" applyFill="1" applyBorder="1" applyAlignment="1">
      <alignment vertical="center"/>
    </xf>
    <xf numFmtId="49" fontId="0" fillId="0" borderId="4" xfId="0" applyNumberFormat="1" applyFill="1" applyBorder="1" applyAlignment="1">
      <alignment vertical="center"/>
    </xf>
    <xf numFmtId="49" fontId="0" fillId="0" borderId="15" xfId="0" applyNumberFormat="1" applyFill="1" applyBorder="1" applyAlignment="1">
      <alignment vertical="center"/>
    </xf>
    <xf numFmtId="49" fontId="8" fillId="0" borderId="15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right" vertical="center"/>
    </xf>
    <xf numFmtId="0" fontId="6" fillId="0" borderId="2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"/>
  <sheetViews>
    <sheetView tabSelected="1" topLeftCell="A35" workbookViewId="0">
      <selection activeCell="H4" sqref="H4:N47"/>
    </sheetView>
  </sheetViews>
  <sheetFormatPr defaultColWidth="9.109375" defaultRowHeight="14.4"/>
  <cols>
    <col min="1" max="1" width="16" style="1" customWidth="1"/>
    <col min="2" max="4" width="15.6640625" style="1" customWidth="1"/>
    <col min="5" max="5" width="11.5546875" style="1" customWidth="1"/>
    <col min="6" max="6" width="15.77734375" style="1" customWidth="1"/>
    <col min="7" max="16384" width="9.109375" style="1"/>
  </cols>
  <sheetData>
    <row r="1" spans="1:14" ht="24" customHeight="1">
      <c r="A1" s="33" t="s">
        <v>9</v>
      </c>
      <c r="B1" s="34"/>
      <c r="C1" s="34"/>
      <c r="D1" s="35"/>
      <c r="E1" s="20" t="s">
        <v>10</v>
      </c>
      <c r="F1" s="14"/>
      <c r="J1" s="21"/>
      <c r="K1" s="21"/>
      <c r="L1" s="21"/>
      <c r="M1" s="21"/>
      <c r="N1" s="21"/>
    </row>
    <row r="2" spans="1:14" ht="21.75" customHeight="1">
      <c r="A2" s="36" t="s">
        <v>1</v>
      </c>
      <c r="B2" s="15" t="s">
        <v>4</v>
      </c>
      <c r="C2" s="38" t="s">
        <v>6</v>
      </c>
      <c r="D2" s="15" t="s">
        <v>7</v>
      </c>
      <c r="E2" s="29" t="s">
        <v>2</v>
      </c>
      <c r="F2" s="27" t="s">
        <v>8</v>
      </c>
    </row>
    <row r="3" spans="1:14" ht="21.75" customHeight="1">
      <c r="A3" s="37"/>
      <c r="B3" s="16" t="s">
        <v>3</v>
      </c>
      <c r="C3" s="39"/>
      <c r="D3" s="18" t="e">
        <f t="shared" ref="D3" si="0">IF(AND(C3&lt;&gt;"",#REF!&lt;&gt;""),C3*#REF!,"")</f>
        <v>#REF!</v>
      </c>
      <c r="E3" s="30"/>
      <c r="F3" s="28"/>
    </row>
    <row r="4" spans="1:14">
      <c r="A4" s="23" t="s">
        <v>11</v>
      </c>
      <c r="B4" s="2">
        <v>516</v>
      </c>
      <c r="C4" s="3">
        <v>42674</v>
      </c>
      <c r="D4" s="5">
        <v>42648</v>
      </c>
      <c r="E4" s="17">
        <f t="shared" ref="E4:E24" si="1">IF(AND(C4&lt;&gt;"",D4&lt;&gt;""),D4-C4,"")</f>
        <v>-26</v>
      </c>
      <c r="F4" s="18">
        <f t="shared" ref="F4:F24" si="2">IF(AND(E4&lt;&gt;"",B4&lt;&gt;""),E4*B4,"")</f>
        <v>-13416</v>
      </c>
      <c r="H4" s="22"/>
    </row>
    <row r="5" spans="1:14">
      <c r="A5" s="24" t="s">
        <v>12</v>
      </c>
      <c r="B5" s="4">
        <v>6058.31</v>
      </c>
      <c r="C5" s="3">
        <v>42674</v>
      </c>
      <c r="D5" s="5">
        <v>42648</v>
      </c>
      <c r="E5" s="17">
        <f t="shared" si="1"/>
        <v>-26</v>
      </c>
      <c r="F5" s="18">
        <f t="shared" si="2"/>
        <v>-157516.06</v>
      </c>
      <c r="H5" s="22"/>
    </row>
    <row r="6" spans="1:14">
      <c r="A6" s="24" t="s">
        <v>13</v>
      </c>
      <c r="B6" s="4">
        <v>855.04</v>
      </c>
      <c r="C6" s="5">
        <v>42677</v>
      </c>
      <c r="D6" s="5">
        <v>42653</v>
      </c>
      <c r="E6" s="17">
        <f t="shared" si="1"/>
        <v>-24</v>
      </c>
      <c r="F6" s="18">
        <f t="shared" si="2"/>
        <v>-20520.96</v>
      </c>
      <c r="H6" s="22"/>
    </row>
    <row r="7" spans="1:14">
      <c r="A7" s="24" t="s">
        <v>14</v>
      </c>
      <c r="B7" s="4">
        <v>307.5</v>
      </c>
      <c r="C7" s="5">
        <v>42683</v>
      </c>
      <c r="D7" s="5">
        <v>42662</v>
      </c>
      <c r="E7" s="17">
        <f t="shared" si="1"/>
        <v>-21</v>
      </c>
      <c r="F7" s="18">
        <f t="shared" si="2"/>
        <v>-6457.5</v>
      </c>
      <c r="H7" s="22"/>
    </row>
    <row r="8" spans="1:14">
      <c r="A8" s="24" t="s">
        <v>15</v>
      </c>
      <c r="B8" s="4">
        <v>4.84</v>
      </c>
      <c r="C8" s="5">
        <v>42683</v>
      </c>
      <c r="D8" s="5">
        <v>42662</v>
      </c>
      <c r="E8" s="17">
        <f t="shared" si="1"/>
        <v>-21</v>
      </c>
      <c r="F8" s="18">
        <f t="shared" si="2"/>
        <v>-101.64</v>
      </c>
      <c r="H8" s="22"/>
    </row>
    <row r="9" spans="1:14">
      <c r="A9" s="24" t="s">
        <v>16</v>
      </c>
      <c r="B9" s="4">
        <v>1396.2</v>
      </c>
      <c r="C9" s="5">
        <v>42684</v>
      </c>
      <c r="D9" s="5">
        <v>42662</v>
      </c>
      <c r="E9" s="17">
        <f t="shared" si="1"/>
        <v>-22</v>
      </c>
      <c r="F9" s="18">
        <f t="shared" si="2"/>
        <v>-30716.400000000001</v>
      </c>
      <c r="H9" s="22"/>
    </row>
    <row r="10" spans="1:14">
      <c r="A10" s="24" t="s">
        <v>17</v>
      </c>
      <c r="B10" s="4">
        <v>250.66</v>
      </c>
      <c r="C10" s="5">
        <v>42681</v>
      </c>
      <c r="D10" s="5">
        <v>42662</v>
      </c>
      <c r="E10" s="17">
        <f t="shared" si="1"/>
        <v>-19</v>
      </c>
      <c r="F10" s="18">
        <f t="shared" si="2"/>
        <v>-4762.54</v>
      </c>
      <c r="H10" s="22"/>
    </row>
    <row r="11" spans="1:14">
      <c r="A11" s="24" t="s">
        <v>18</v>
      </c>
      <c r="B11" s="4">
        <v>264.87</v>
      </c>
      <c r="C11" s="5">
        <v>42686</v>
      </c>
      <c r="D11" s="5">
        <v>42662</v>
      </c>
      <c r="E11" s="17">
        <f t="shared" si="1"/>
        <v>-24</v>
      </c>
      <c r="F11" s="18">
        <f t="shared" si="2"/>
        <v>-6356.88</v>
      </c>
      <c r="H11" s="22"/>
    </row>
    <row r="12" spans="1:14">
      <c r="A12" s="24" t="s">
        <v>19</v>
      </c>
      <c r="B12" s="4">
        <v>4172.3999999999996</v>
      </c>
      <c r="C12" s="5">
        <v>42687</v>
      </c>
      <c r="D12" s="5">
        <v>42662</v>
      </c>
      <c r="E12" s="17">
        <f t="shared" si="1"/>
        <v>-25</v>
      </c>
      <c r="F12" s="18">
        <f t="shared" si="2"/>
        <v>-104309.99999999999</v>
      </c>
      <c r="H12" s="22"/>
    </row>
    <row r="13" spans="1:14">
      <c r="A13" s="24" t="s">
        <v>20</v>
      </c>
      <c r="B13" s="4">
        <v>795.24</v>
      </c>
      <c r="C13" s="5">
        <v>42715</v>
      </c>
      <c r="D13" s="5">
        <v>42668</v>
      </c>
      <c r="E13" s="17">
        <f t="shared" si="1"/>
        <v>-47</v>
      </c>
      <c r="F13" s="18">
        <f t="shared" si="2"/>
        <v>-37376.28</v>
      </c>
      <c r="H13" s="22"/>
    </row>
    <row r="14" spans="1:14">
      <c r="A14" s="24" t="s">
        <v>21</v>
      </c>
      <c r="B14" s="4">
        <v>220</v>
      </c>
      <c r="C14" s="5">
        <v>42699</v>
      </c>
      <c r="D14" s="5">
        <v>42683</v>
      </c>
      <c r="E14" s="17">
        <f t="shared" si="1"/>
        <v>-16</v>
      </c>
      <c r="F14" s="18">
        <f t="shared" si="2"/>
        <v>-3520</v>
      </c>
      <c r="H14" s="22"/>
    </row>
    <row r="15" spans="1:14">
      <c r="A15" s="24" t="s">
        <v>22</v>
      </c>
      <c r="B15" s="4">
        <v>50</v>
      </c>
      <c r="C15" s="5">
        <v>42704</v>
      </c>
      <c r="D15" s="5">
        <v>42683</v>
      </c>
      <c r="E15" s="17">
        <f t="shared" si="1"/>
        <v>-21</v>
      </c>
      <c r="F15" s="18">
        <f t="shared" si="2"/>
        <v>-1050</v>
      </c>
      <c r="H15" s="22"/>
    </row>
    <row r="16" spans="1:14">
      <c r="A16" s="24" t="s">
        <v>23</v>
      </c>
      <c r="B16" s="4">
        <v>54.9</v>
      </c>
      <c r="C16" s="5">
        <v>42704</v>
      </c>
      <c r="D16" s="5">
        <v>42683</v>
      </c>
      <c r="E16" s="17">
        <f t="shared" si="1"/>
        <v>-21</v>
      </c>
      <c r="F16" s="18">
        <f t="shared" si="2"/>
        <v>-1152.8999999999999</v>
      </c>
      <c r="H16" s="22"/>
    </row>
    <row r="17" spans="1:9">
      <c r="A17" s="24" t="s">
        <v>24</v>
      </c>
      <c r="B17" s="4">
        <v>1460</v>
      </c>
      <c r="C17" s="5">
        <v>42742</v>
      </c>
      <c r="D17" s="5">
        <v>42683</v>
      </c>
      <c r="E17" s="17">
        <f t="shared" si="1"/>
        <v>-59</v>
      </c>
      <c r="F17" s="18">
        <f t="shared" si="2"/>
        <v>-86140</v>
      </c>
      <c r="H17" s="22"/>
    </row>
    <row r="18" spans="1:9">
      <c r="A18" s="24" t="s">
        <v>25</v>
      </c>
      <c r="B18" s="4">
        <v>13.23</v>
      </c>
      <c r="C18" s="5">
        <v>42713</v>
      </c>
      <c r="D18" s="5">
        <v>42689</v>
      </c>
      <c r="E18" s="17">
        <f t="shared" si="1"/>
        <v>-24</v>
      </c>
      <c r="F18" s="18">
        <f t="shared" si="2"/>
        <v>-317.52</v>
      </c>
      <c r="H18" s="22"/>
    </row>
    <row r="19" spans="1:9">
      <c r="A19" s="24" t="s">
        <v>26</v>
      </c>
      <c r="B19" s="4">
        <v>6058.31</v>
      </c>
      <c r="C19" s="5">
        <v>42704</v>
      </c>
      <c r="D19" s="5">
        <v>42689</v>
      </c>
      <c r="E19" s="17">
        <f t="shared" si="1"/>
        <v>-15</v>
      </c>
      <c r="F19" s="18">
        <f t="shared" si="2"/>
        <v>-90874.650000000009</v>
      </c>
      <c r="H19" s="22"/>
    </row>
    <row r="20" spans="1:9">
      <c r="A20" s="24" t="s">
        <v>27</v>
      </c>
      <c r="B20" s="4">
        <v>385</v>
      </c>
      <c r="C20" s="5">
        <v>42715</v>
      </c>
      <c r="D20" s="5">
        <v>42689</v>
      </c>
      <c r="E20" s="17">
        <f t="shared" si="1"/>
        <v>-26</v>
      </c>
      <c r="F20" s="18">
        <f t="shared" si="2"/>
        <v>-10010</v>
      </c>
      <c r="H20" s="22"/>
    </row>
    <row r="21" spans="1:9">
      <c r="A21" s="24" t="s">
        <v>28</v>
      </c>
      <c r="B21" s="4">
        <v>327.87</v>
      </c>
      <c r="C21" s="5">
        <v>42750</v>
      </c>
      <c r="D21" s="5">
        <v>42696</v>
      </c>
      <c r="E21" s="17">
        <f t="shared" si="1"/>
        <v>-54</v>
      </c>
      <c r="F21" s="18">
        <f t="shared" si="2"/>
        <v>-17704.98</v>
      </c>
      <c r="H21" s="22"/>
    </row>
    <row r="22" spans="1:9">
      <c r="A22" s="24" t="s">
        <v>29</v>
      </c>
      <c r="B22" s="4">
        <v>402</v>
      </c>
      <c r="C22" s="5">
        <v>42721</v>
      </c>
      <c r="D22" s="5">
        <v>42696</v>
      </c>
      <c r="E22" s="17">
        <f t="shared" si="1"/>
        <v>-25</v>
      </c>
      <c r="F22" s="18">
        <f t="shared" si="2"/>
        <v>-10050</v>
      </c>
      <c r="H22" s="22"/>
    </row>
    <row r="23" spans="1:9">
      <c r="A23" s="24" t="s">
        <v>30</v>
      </c>
      <c r="B23" s="4">
        <v>849.84</v>
      </c>
      <c r="C23" s="5">
        <v>42752</v>
      </c>
      <c r="D23" s="5">
        <v>42699</v>
      </c>
      <c r="E23" s="17">
        <f t="shared" si="1"/>
        <v>-53</v>
      </c>
      <c r="F23" s="18">
        <f t="shared" si="2"/>
        <v>-45041.520000000004</v>
      </c>
      <c r="H23" s="22"/>
    </row>
    <row r="24" spans="1:9">
      <c r="A24" s="24" t="s">
        <v>31</v>
      </c>
      <c r="B24" s="4">
        <v>450</v>
      </c>
      <c r="C24" s="5">
        <v>42724</v>
      </c>
      <c r="D24" s="5">
        <v>42704</v>
      </c>
      <c r="E24" s="17">
        <f t="shared" si="1"/>
        <v>-20</v>
      </c>
      <c r="F24" s="18">
        <f t="shared" si="2"/>
        <v>-9000</v>
      </c>
      <c r="H24" s="22"/>
    </row>
    <row r="25" spans="1:9">
      <c r="A25" s="25" t="s">
        <v>32</v>
      </c>
      <c r="B25" s="6">
        <v>17579</v>
      </c>
      <c r="C25" s="7">
        <v>42765</v>
      </c>
      <c r="D25" s="7">
        <v>42716</v>
      </c>
      <c r="E25" s="17">
        <f t="shared" ref="E25:E42" si="3">IF(AND(C25&lt;&gt;"",D25&lt;&gt;""),D25-C25,"")</f>
        <v>-49</v>
      </c>
      <c r="F25" s="18">
        <f t="shared" ref="F25:F42" si="4">IF(AND(E25&lt;&gt;"",B25&lt;&gt;""),E25*B25,"")</f>
        <v>-861371</v>
      </c>
      <c r="H25" s="22"/>
      <c r="I25" s="22"/>
    </row>
    <row r="26" spans="1:9">
      <c r="A26" s="25" t="s">
        <v>33</v>
      </c>
      <c r="B26" s="6">
        <v>400</v>
      </c>
      <c r="C26" s="7">
        <v>42734</v>
      </c>
      <c r="D26" s="7">
        <v>42710</v>
      </c>
      <c r="E26" s="17">
        <f t="shared" si="3"/>
        <v>-24</v>
      </c>
      <c r="F26" s="18">
        <f t="shared" si="4"/>
        <v>-9600</v>
      </c>
      <c r="H26" s="22"/>
      <c r="I26" s="22"/>
    </row>
    <row r="27" spans="1:9">
      <c r="A27" s="25" t="s">
        <v>34</v>
      </c>
      <c r="B27" s="6">
        <v>495</v>
      </c>
      <c r="C27" s="7">
        <v>42735</v>
      </c>
      <c r="D27" s="7">
        <v>42710</v>
      </c>
      <c r="E27" s="17">
        <f t="shared" si="3"/>
        <v>-25</v>
      </c>
      <c r="F27" s="18">
        <f t="shared" si="4"/>
        <v>-12375</v>
      </c>
      <c r="H27" s="22"/>
    </row>
    <row r="28" spans="1:9">
      <c r="A28" s="25" t="s">
        <v>35</v>
      </c>
      <c r="B28" s="6">
        <v>684.8</v>
      </c>
      <c r="C28" s="7">
        <v>42737</v>
      </c>
      <c r="D28" s="7">
        <v>42716</v>
      </c>
      <c r="E28" s="17">
        <f t="shared" si="3"/>
        <v>-21</v>
      </c>
      <c r="F28" s="18">
        <f t="shared" si="4"/>
        <v>-14380.8</v>
      </c>
      <c r="H28" s="22"/>
    </row>
    <row r="29" spans="1:9">
      <c r="A29" s="25" t="s">
        <v>36</v>
      </c>
      <c r="B29" s="6">
        <v>30.26</v>
      </c>
      <c r="C29" s="7">
        <v>42735</v>
      </c>
      <c r="D29" s="7">
        <v>42710</v>
      </c>
      <c r="E29" s="17">
        <f t="shared" si="3"/>
        <v>-25</v>
      </c>
      <c r="F29" s="18">
        <f t="shared" si="4"/>
        <v>-756.5</v>
      </c>
      <c r="H29" s="22"/>
    </row>
    <row r="30" spans="1:9">
      <c r="A30" s="25" t="s">
        <v>37</v>
      </c>
      <c r="B30" s="6">
        <v>413.64</v>
      </c>
      <c r="C30" s="7">
        <v>42735</v>
      </c>
      <c r="D30" s="7">
        <v>42710</v>
      </c>
      <c r="E30" s="17">
        <f t="shared" si="3"/>
        <v>-25</v>
      </c>
      <c r="F30" s="18">
        <f t="shared" si="4"/>
        <v>-10341</v>
      </c>
      <c r="H30" s="22"/>
    </row>
    <row r="31" spans="1:9">
      <c r="A31" s="25" t="s">
        <v>38</v>
      </c>
      <c r="B31" s="6">
        <v>211.73</v>
      </c>
      <c r="C31" s="7">
        <v>42735</v>
      </c>
      <c r="D31" s="7">
        <v>42710</v>
      </c>
      <c r="E31" s="17">
        <f t="shared" si="3"/>
        <v>-25</v>
      </c>
      <c r="F31" s="18">
        <f t="shared" si="4"/>
        <v>-5293.25</v>
      </c>
      <c r="H31" s="22"/>
    </row>
    <row r="32" spans="1:9">
      <c r="A32" s="25" t="s">
        <v>39</v>
      </c>
      <c r="B32" s="6">
        <v>607.82000000000005</v>
      </c>
      <c r="C32" s="7">
        <v>42739</v>
      </c>
      <c r="D32" s="7">
        <v>42716</v>
      </c>
      <c r="E32" s="17">
        <f t="shared" si="3"/>
        <v>-23</v>
      </c>
      <c r="F32" s="18">
        <f t="shared" si="4"/>
        <v>-13979.86</v>
      </c>
      <c r="H32" s="22"/>
    </row>
    <row r="33" spans="1:8">
      <c r="A33" s="25" t="s">
        <v>40</v>
      </c>
      <c r="B33" s="6">
        <v>1000</v>
      </c>
      <c r="C33" s="7">
        <v>42739</v>
      </c>
      <c r="D33" s="7">
        <v>42716</v>
      </c>
      <c r="E33" s="17">
        <f t="shared" si="3"/>
        <v>-23</v>
      </c>
      <c r="F33" s="18">
        <f t="shared" si="4"/>
        <v>-23000</v>
      </c>
      <c r="H33" s="22"/>
    </row>
    <row r="34" spans="1:8">
      <c r="A34" s="25" t="s">
        <v>41</v>
      </c>
      <c r="B34" s="6">
        <v>946</v>
      </c>
      <c r="C34" s="7">
        <v>42740</v>
      </c>
      <c r="D34" s="7">
        <v>42716</v>
      </c>
      <c r="E34" s="17">
        <f t="shared" si="3"/>
        <v>-24</v>
      </c>
      <c r="F34" s="18">
        <f t="shared" si="4"/>
        <v>-22704</v>
      </c>
      <c r="H34" s="22"/>
    </row>
    <row r="35" spans="1:8" ht="12" customHeight="1">
      <c r="A35" s="25" t="s">
        <v>42</v>
      </c>
      <c r="B35" s="6">
        <v>6058.31</v>
      </c>
      <c r="C35" s="7">
        <v>42740</v>
      </c>
      <c r="D35" s="7">
        <v>42716</v>
      </c>
      <c r="E35" s="17">
        <f t="shared" si="3"/>
        <v>-24</v>
      </c>
      <c r="F35" s="18">
        <f t="shared" si="4"/>
        <v>-145399.44</v>
      </c>
      <c r="H35" s="22"/>
    </row>
    <row r="36" spans="1:8">
      <c r="A36" s="25" t="s">
        <v>43</v>
      </c>
      <c r="B36" s="6">
        <v>5787.9</v>
      </c>
      <c r="C36" s="7">
        <v>42739</v>
      </c>
      <c r="D36" s="7">
        <v>42716</v>
      </c>
      <c r="E36" s="17">
        <f t="shared" si="3"/>
        <v>-23</v>
      </c>
      <c r="F36" s="18">
        <f t="shared" si="4"/>
        <v>-133121.69999999998</v>
      </c>
      <c r="H36" s="22"/>
    </row>
    <row r="37" spans="1:8">
      <c r="A37" s="25" t="s">
        <v>44</v>
      </c>
      <c r="B37" s="6">
        <v>6892.5</v>
      </c>
      <c r="C37" s="7">
        <v>42739</v>
      </c>
      <c r="D37" s="7">
        <v>42716</v>
      </c>
      <c r="E37" s="17">
        <f t="shared" ref="E37" si="5">IF(AND(C37&lt;&gt;"",D37&lt;&gt;""),D37-C37,"")</f>
        <v>-23</v>
      </c>
      <c r="F37" s="18">
        <f t="shared" ref="F37" si="6">IF(AND(E37&lt;&gt;"",B37&lt;&gt;""),E37*B37,"")</f>
        <v>-158527.5</v>
      </c>
      <c r="H37" s="22"/>
    </row>
    <row r="38" spans="1:8">
      <c r="A38" s="25" t="s">
        <v>45</v>
      </c>
      <c r="B38" s="6">
        <v>4882.8</v>
      </c>
      <c r="C38" s="7">
        <v>42739</v>
      </c>
      <c r="D38" s="7">
        <v>42716</v>
      </c>
      <c r="E38" s="17">
        <f t="shared" si="3"/>
        <v>-23</v>
      </c>
      <c r="F38" s="18">
        <f t="shared" si="4"/>
        <v>-112304.40000000001</v>
      </c>
      <c r="H38" s="22"/>
    </row>
    <row r="39" spans="1:8">
      <c r="A39" s="25" t="s">
        <v>46</v>
      </c>
      <c r="B39" s="6">
        <v>6058.31</v>
      </c>
      <c r="C39" s="7">
        <v>42735</v>
      </c>
      <c r="D39" s="7">
        <v>42719</v>
      </c>
      <c r="E39" s="17">
        <f t="shared" si="3"/>
        <v>-16</v>
      </c>
      <c r="F39" s="18">
        <f t="shared" si="4"/>
        <v>-96932.96</v>
      </c>
      <c r="H39" s="22"/>
    </row>
    <row r="40" spans="1:8">
      <c r="A40" s="25" t="s">
        <v>47</v>
      </c>
      <c r="B40" s="6">
        <v>152.5</v>
      </c>
      <c r="C40" s="7">
        <v>42748</v>
      </c>
      <c r="D40" s="7">
        <v>42719</v>
      </c>
      <c r="E40" s="17">
        <f t="shared" si="3"/>
        <v>-29</v>
      </c>
      <c r="F40" s="18">
        <f t="shared" si="4"/>
        <v>-4422.5</v>
      </c>
      <c r="H40" s="22"/>
    </row>
    <row r="41" spans="1:8">
      <c r="A41" s="25" t="s">
        <v>48</v>
      </c>
      <c r="B41" s="6">
        <v>150</v>
      </c>
      <c r="C41" s="7">
        <v>42743</v>
      </c>
      <c r="D41" s="7">
        <v>42719</v>
      </c>
      <c r="E41" s="17">
        <f t="shared" si="3"/>
        <v>-24</v>
      </c>
      <c r="F41" s="18">
        <f t="shared" si="4"/>
        <v>-3600</v>
      </c>
      <c r="H41" s="22"/>
    </row>
    <row r="42" spans="1:8">
      <c r="A42" s="25" t="s">
        <v>50</v>
      </c>
      <c r="B42" s="6">
        <v>325.51</v>
      </c>
      <c r="C42" s="7">
        <v>42781</v>
      </c>
      <c r="D42" s="7">
        <v>42719</v>
      </c>
      <c r="E42" s="17">
        <f t="shared" si="3"/>
        <v>-62</v>
      </c>
      <c r="F42" s="18">
        <f t="shared" si="4"/>
        <v>-20181.62</v>
      </c>
      <c r="H42" s="22"/>
    </row>
    <row r="43" spans="1:8">
      <c r="A43" s="25" t="s">
        <v>49</v>
      </c>
      <c r="B43" s="6">
        <v>133.55000000000001</v>
      </c>
      <c r="C43" s="7">
        <v>42781</v>
      </c>
      <c r="D43" s="7">
        <v>42723</v>
      </c>
      <c r="E43" s="17">
        <f t="shared" ref="E43:E45" si="7">IF(AND(C43&lt;&gt;"",D43&lt;&gt;""),D43-C43,"")</f>
        <v>-58</v>
      </c>
      <c r="F43" s="18">
        <f t="shared" ref="F43:F45" si="8">IF(AND(E43&lt;&gt;"",B43&lt;&gt;""),E43*B43,"")</f>
        <v>-7745.9000000000005</v>
      </c>
      <c r="H43" s="22"/>
    </row>
    <row r="44" spans="1:8">
      <c r="A44" s="25" t="s">
        <v>51</v>
      </c>
      <c r="B44" s="6">
        <v>200</v>
      </c>
      <c r="C44" s="7">
        <v>42754</v>
      </c>
      <c r="D44" s="7">
        <v>42725</v>
      </c>
      <c r="E44" s="17">
        <f t="shared" si="7"/>
        <v>-29</v>
      </c>
      <c r="F44" s="18">
        <f t="shared" si="8"/>
        <v>-5800</v>
      </c>
      <c r="H44" s="22"/>
    </row>
    <row r="45" spans="1:8">
      <c r="A45" s="26" t="s">
        <v>53</v>
      </c>
      <c r="B45" s="6">
        <v>1426</v>
      </c>
      <c r="C45" s="7">
        <v>42735</v>
      </c>
      <c r="D45" s="7">
        <v>42726</v>
      </c>
      <c r="E45" s="17">
        <f t="shared" si="7"/>
        <v>-9</v>
      </c>
      <c r="F45" s="18">
        <f t="shared" si="8"/>
        <v>-12834</v>
      </c>
      <c r="H45" s="22"/>
    </row>
    <row r="46" spans="1:8">
      <c r="A46" s="26" t="s">
        <v>52</v>
      </c>
      <c r="B46" s="6">
        <v>77.739999999999995</v>
      </c>
      <c r="C46" s="7">
        <v>42755</v>
      </c>
      <c r="D46" s="7">
        <v>42704</v>
      </c>
      <c r="E46" s="17">
        <f t="shared" ref="E46" si="9">IF(AND(C46&lt;&gt;"",D46&lt;&gt;""),D46-C46,"")</f>
        <v>-51</v>
      </c>
      <c r="F46" s="18">
        <f t="shared" ref="F46" si="10">IF(AND(E46&lt;&gt;"",B46&lt;&gt;""),E46*B46,"")</f>
        <v>-3964.74</v>
      </c>
      <c r="H46" s="22"/>
    </row>
    <row r="47" spans="1:8" s="13" customFormat="1" ht="24" customHeight="1">
      <c r="A47" s="8" t="s">
        <v>0</v>
      </c>
      <c r="B47" s="9">
        <f>SUM(B4:B45)</f>
        <v>79327.840000000011</v>
      </c>
      <c r="C47" s="10"/>
      <c r="D47" s="10"/>
      <c r="E47" s="11"/>
      <c r="F47" s="12">
        <f>SUM(F4:F46)</f>
        <v>-2335032.0000000005</v>
      </c>
    </row>
    <row r="50" spans="1:4" ht="36" customHeight="1">
      <c r="A50" s="31" t="s">
        <v>5</v>
      </c>
      <c r="B50" s="32"/>
      <c r="C50" s="32"/>
      <c r="D50" s="19">
        <f>IF(AND(F47&lt;&gt;"",B47&lt;&gt;0),F47/B47,"")</f>
        <v>-29.435214673688332</v>
      </c>
    </row>
  </sheetData>
  <mergeCells count="6">
    <mergeCell ref="F2:F3"/>
    <mergeCell ref="E2:E3"/>
    <mergeCell ref="A50:C50"/>
    <mergeCell ref="A1:D1"/>
    <mergeCell ref="A2:A3"/>
    <mergeCell ref="C2:C3"/>
  </mergeCells>
  <printOptions horizontalCentered="1"/>
  <pageMargins left="0.39370078740157483" right="0.39370078740157483" top="1.1811023622047245" bottom="0.78740157480314965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casale</cp:lastModifiedBy>
  <cp:lastPrinted>2015-03-11T11:04:03Z</cp:lastPrinted>
  <dcterms:created xsi:type="dcterms:W3CDTF">2015-03-02T16:51:10Z</dcterms:created>
  <dcterms:modified xsi:type="dcterms:W3CDTF">2017-01-12T08:55:53Z</dcterms:modified>
</cp:coreProperties>
</file>